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 Ulice Hostýnská\VZ\2. Výkazy výměr\"/>
    </mc:Choice>
  </mc:AlternateContent>
  <xr:revisionPtr revIDLastSave="0" documentId="13_ncr:1_{B69F393E-68F4-470D-9031-16411397FBB5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4" i="12" l="1"/>
  <c r="F39" i="1" s="1"/>
  <c r="BA67" i="12"/>
  <c r="BA61" i="12"/>
  <c r="BA58" i="12"/>
  <c r="BA53" i="12"/>
  <c r="BA46" i="12"/>
  <c r="BA42" i="12"/>
  <c r="BA38" i="12"/>
  <c r="BA30" i="12"/>
  <c r="BA25" i="12"/>
  <c r="BA19" i="12"/>
  <c r="BA16" i="12"/>
  <c r="BA13" i="12"/>
  <c r="BA10" i="12"/>
  <c r="G9" i="12"/>
  <c r="M9" i="12" s="1"/>
  <c r="I9" i="12"/>
  <c r="K9" i="12"/>
  <c r="O9" i="12"/>
  <c r="Q9" i="12"/>
  <c r="U9" i="12"/>
  <c r="G12" i="12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U36" i="12"/>
  <c r="G37" i="12"/>
  <c r="G36" i="12" s="1"/>
  <c r="I48" i="1" s="1"/>
  <c r="I37" i="12"/>
  <c r="I36" i="12" s="1"/>
  <c r="K37" i="12"/>
  <c r="K36" i="12" s="1"/>
  <c r="O37" i="12"/>
  <c r="O36" i="12" s="1"/>
  <c r="Q37" i="12"/>
  <c r="Q36" i="12" s="1"/>
  <c r="U37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60" i="12"/>
  <c r="M60" i="12" s="1"/>
  <c r="I60" i="12"/>
  <c r="K60" i="12"/>
  <c r="O60" i="12"/>
  <c r="Q60" i="12"/>
  <c r="U60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70" i="12"/>
  <c r="G69" i="12" s="1"/>
  <c r="I51" i="1" s="1"/>
  <c r="I70" i="12"/>
  <c r="I69" i="12" s="1"/>
  <c r="K70" i="12"/>
  <c r="K69" i="12" s="1"/>
  <c r="O70" i="12"/>
  <c r="O69" i="12" s="1"/>
  <c r="Q70" i="12"/>
  <c r="Q69" i="12" s="1"/>
  <c r="U70" i="12"/>
  <c r="U69" i="12" s="1"/>
  <c r="G73" i="12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80" i="12"/>
  <c r="M80" i="12" s="1"/>
  <c r="M79" i="12" s="1"/>
  <c r="I80" i="12"/>
  <c r="I79" i="12" s="1"/>
  <c r="K80" i="12"/>
  <c r="K79" i="12" s="1"/>
  <c r="O80" i="12"/>
  <c r="O79" i="12" s="1"/>
  <c r="Q80" i="12"/>
  <c r="Q79" i="12" s="1"/>
  <c r="U80" i="12"/>
  <c r="U79" i="12" s="1"/>
  <c r="G82" i="12"/>
  <c r="M82" i="12" s="1"/>
  <c r="M81" i="12" s="1"/>
  <c r="I82" i="12"/>
  <c r="I81" i="12" s="1"/>
  <c r="K82" i="12"/>
  <c r="K81" i="12" s="1"/>
  <c r="O82" i="12"/>
  <c r="O81" i="12" s="1"/>
  <c r="Q82" i="12"/>
  <c r="Q81" i="12" s="1"/>
  <c r="U82" i="12"/>
  <c r="U81" i="12" s="1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O63" i="12" l="1"/>
  <c r="U63" i="12"/>
  <c r="G72" i="12"/>
  <c r="I52" i="1" s="1"/>
  <c r="U72" i="12"/>
  <c r="I72" i="12"/>
  <c r="Q84" i="12"/>
  <c r="M73" i="12"/>
  <c r="M72" i="12" s="1"/>
  <c r="Q63" i="12"/>
  <c r="I63" i="12"/>
  <c r="AD94" i="12"/>
  <c r="G39" i="1" s="1"/>
  <c r="G40" i="1" s="1"/>
  <c r="G25" i="1" s="1"/>
  <c r="G26" i="1" s="1"/>
  <c r="G63" i="12"/>
  <c r="I50" i="1" s="1"/>
  <c r="M37" i="12"/>
  <c r="M36" i="12" s="1"/>
  <c r="K72" i="12"/>
  <c r="F40" i="1"/>
  <c r="G23" i="1" s="1"/>
  <c r="G24" i="1" s="1"/>
  <c r="U84" i="12"/>
  <c r="O72" i="12"/>
  <c r="Q40" i="12"/>
  <c r="O8" i="12"/>
  <c r="G8" i="12"/>
  <c r="G84" i="12"/>
  <c r="I55" i="1" s="1"/>
  <c r="I19" i="1" s="1"/>
  <c r="K84" i="12"/>
  <c r="K63" i="12"/>
  <c r="K40" i="12"/>
  <c r="I84" i="12"/>
  <c r="Q8" i="12"/>
  <c r="M12" i="12"/>
  <c r="M8" i="12" s="1"/>
  <c r="U8" i="12"/>
  <c r="K8" i="12"/>
  <c r="O84" i="12"/>
  <c r="Q72" i="12"/>
  <c r="O40" i="12"/>
  <c r="U40" i="12"/>
  <c r="I40" i="12"/>
  <c r="I8" i="12"/>
  <c r="M40" i="12"/>
  <c r="M63" i="12"/>
  <c r="G81" i="12"/>
  <c r="I54" i="1" s="1"/>
  <c r="I17" i="1" s="1"/>
  <c r="G79" i="12"/>
  <c r="I53" i="1" s="1"/>
  <c r="G40" i="12"/>
  <c r="I49" i="1" s="1"/>
  <c r="M70" i="12"/>
  <c r="M69" i="12" s="1"/>
  <c r="M87" i="12"/>
  <c r="M84" i="12" s="1"/>
  <c r="G28" i="1" l="1"/>
  <c r="H39" i="1"/>
  <c r="G29" i="1"/>
  <c r="I47" i="1"/>
  <c r="G94" i="12"/>
  <c r="I39" i="1" l="1"/>
  <c r="I40" i="1" s="1"/>
  <c r="J39" i="1" s="1"/>
  <c r="J40" i="1" s="1"/>
  <c r="H40" i="1"/>
  <c r="I16" i="1"/>
  <c r="I21" i="1" s="1"/>
  <c r="I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<sst xmlns="http://schemas.openxmlformats.org/spreadsheetml/2006/main" count="411" uniqueCount="230">
  <si>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</si>
  <si>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</si>
  <si>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</si>
  <si>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</si>
  <si>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</si>
  <si>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</si>
  <si>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</si>
  <si>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</si>
  <si>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</si>
  <si>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</si>
  <si>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</si>
  <si>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</si>
  <si>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</si>
  <si>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</si>
  <si>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</si>
  <si>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</si>
  <si>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</si>
  <si>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</si>
  <si>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</si>
  <si>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</si>
  <si>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</si>
  <si>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</si>
  <si>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</si>
  <si>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</si>
  <si>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</si>
  <si>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</si>
  <si>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</si>
  <si>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</si>
  <si>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</si>
  <si>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</si>
  <si>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</si>
  <si>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</si>
  <si>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</si>
  <si>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</si>
  <si>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</si>
  <si>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</si>
  <si>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</si>
  <si>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</si>
  <si>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</si>
  <si>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</si>
  <si>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</si>
  <si>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</si>
  <si>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Hostýnská</t>
  </si>
  <si>
    <t>Rozpočet:</t>
  </si>
  <si>
    <t>Misto</t>
  </si>
  <si>
    <t>Ing. Tomáš Olša</t>
  </si>
  <si>
    <t>2019_23 Rekonstrukce chodníků v ulici Hostýnská, Bystřice pod Hostýnem (SO 104)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</si>
  <si>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</si>
  <si>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</si>
  <si>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</si>
  <si>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</si>
  <si>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</si>
  <si>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</si>
  <si>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není znám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</si>
  <si>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</si>
  <si>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</si>
  <si>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</si>
  <si>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</si>
  <si>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</si>
  <si>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</si>
  <si>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</si>
  <si>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</si>
  <si>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</si>
  <si>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</si>
  <si>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</si>
  <si>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</si>
  <si>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</si>
  <si>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</si>
  <si>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</si>
  <si>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</si>
  <si>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</si>
  <si>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</si>
  <si>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</si>
  <si>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</si>
  <si>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</si>
  <si>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</si>
  <si>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</si>
  <si>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</si>
  <si>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</si>
  <si>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</si>
  <si>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</si>
  <si>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</si>
  <si>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</si>
  <si>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</si>
  <si>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</si>
  <si>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</si>
  <si>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</si>
  <si>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</si>
  <si>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</si>
  <si>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</si>
  <si>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</si>
  <si>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</si>
  <si>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</si>
  <si>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</si>
  <si>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</si>
  <si>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</si>
  <si>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</si>
  <si>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</si>
  <si>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</si>
  <si>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</si>
  <si>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</si>
  <si>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</si>
  <si>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</si>
  <si>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</si>
  <si>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113201012RAA</t>
  </si>
  <si>
    <t>Vytrhání obrubníků chodníkových a parkových, včetně naložení a odvozu na skládku do 1 km</t>
  </si>
  <si>
    <t>m</t>
  </si>
  <si>
    <t>POL2_0</t>
  </si>
  <si>
    <t>s vybouráním lože</t>
  </si>
  <si>
    <t>POP</t>
  </si>
  <si>
    <t>SO 104:68+23+23</t>
  </si>
  <si>
    <t>VV</t>
  </si>
  <si>
    <t>113107102RAB</t>
  </si>
  <si>
    <t>Odstranění bet.vozovky, kryt tl.8 cm, pl.nad 50 m2, včetně nakládání a odvozu na skládku do 1 km</t>
  </si>
  <si>
    <t>m2</t>
  </si>
  <si>
    <t>odstranění včetně podkladních vrstev</t>
  </si>
  <si>
    <t>SO 104 - stávající chodník:189</t>
  </si>
  <si>
    <t>113106005RAB</t>
  </si>
  <si>
    <t>Odstranění beton.dlažby vč.podkladu, pl.do 50 m2, včetně naložení a odvozu na skládku do 1 km</t>
  </si>
  <si>
    <t>SO 104 - stávající chodník:43</t>
  </si>
  <si>
    <t>132200010RAA</t>
  </si>
  <si>
    <t>Hloubení nezapaž. rýh šířky do 60 cm v hornině 1-4, odvoz do  1 km, uložení na skládku</t>
  </si>
  <si>
    <t>m3</t>
  </si>
  <si>
    <t>s urovnáním dna do předepsaného profilu a spádu, se svislým přemístěním, s naložením na dopravní prostředek, s odvozem a uložením na skládku, bez poplatku za skládku.</t>
  </si>
  <si>
    <t>162100010RAA</t>
  </si>
  <si>
    <t>Vodorovné přemístění výkopku, příplatek za každý další 1 km</t>
  </si>
  <si>
    <t>SO 104 - skládka Žopy (cca 13 km):12*27,1</t>
  </si>
  <si>
    <t>199000005R00</t>
  </si>
  <si>
    <t>Poplatek za skládku zeminy 1-4</t>
  </si>
  <si>
    <t>t</t>
  </si>
  <si>
    <t>POL1_0</t>
  </si>
  <si>
    <t>SO 104:1750*27,1/1000</t>
  </si>
  <si>
    <t>122100010RAA</t>
  </si>
  <si>
    <t>Odkopávky nezapažené v hornině 1-4, naložení, odvoz 1 km, uložení</t>
  </si>
  <si>
    <t>nezapažené s naložením na dopravní prostředek, odvozem a uložením na skládku, bez poplatku za skládku.</t>
  </si>
  <si>
    <t>181101102R00</t>
  </si>
  <si>
    <t>Úprava pláně v zářezech v hor. 1-4, se zhutněním</t>
  </si>
  <si>
    <t>vyrovnáním výškových rozdílů</t>
  </si>
  <si>
    <t>SO 104 - zhutnění zemní pláně:178</t>
  </si>
  <si>
    <t>182001131R00</t>
  </si>
  <si>
    <t>Plošná úprava terénu, nerovnosti do 20 cm v rovině</t>
  </si>
  <si>
    <t>SO 104 - urovnání na okolní terén:90+7</t>
  </si>
  <si>
    <t>180400010RA0</t>
  </si>
  <si>
    <t>Založení trávníku lučního v rovině s dodáním osiva</t>
  </si>
  <si>
    <t>SO 104 - zatravnění okolních ploch:90+7</t>
  </si>
  <si>
    <t>212750010RAB</t>
  </si>
  <si>
    <t>Trativody z drenážních trubek, lože štěrkopís.,obsyp kamenivem,světlost trub 10cm</t>
  </si>
  <si>
    <t>Trativody z drenážních trubek, včetně lože ze štěrkopísku a obsypu z z kameniva, bez výkopu rýhy.</t>
  </si>
  <si>
    <t>SO 104 - odvodnění zemní pláně:90</t>
  </si>
  <si>
    <t>567122111R00</t>
  </si>
  <si>
    <t>Podklad z kameniva zpev.cementem SC C8/10 tl.12 cm</t>
  </si>
  <si>
    <t>bez dilatačních spár, s rozprostřením a zhutněním</t>
  </si>
  <si>
    <t>564851111RT2</t>
  </si>
  <si>
    <t>Podklad ze štěrkodrti po zhutnění tloušťky 15 cm, štěrkodrť frakce 0-32 mm</t>
  </si>
  <si>
    <t>SO 104 - podkladní vrstva:178</t>
  </si>
  <si>
    <t>596111111R00</t>
  </si>
  <si>
    <t>Kladení dlažby mozaika 2 barvy, lože z kam.do 4 cm</t>
  </si>
  <si>
    <t>s provedením lože tl. do 40 mm, s vyplněním spár, s dvojím beraněním a se smetením přebytečného materiálu na vzdálenost do 3 m.  S dodáním hmot pro lože a výplň spár.</t>
  </si>
  <si>
    <t>SO 104 - chodník (mozaika):177</t>
  </si>
  <si>
    <t>59245110R</t>
  </si>
  <si>
    <t>Dlažba sklad. 20x10x6 cm přírodní</t>
  </si>
  <si>
    <t>POL3_0</t>
  </si>
  <si>
    <t>SO 104 - chodník (mozaika předpoklad 2/3 plochy):118</t>
  </si>
  <si>
    <t>592451120R</t>
  </si>
  <si>
    <t>SO 104 - chodník (mozaika předpoklad 1/3 plochy):59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</si>
  <si>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</si>
  <si>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</si>
  <si>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</si>
  <si>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SO 104 - varovný pás:1</t>
  </si>
  <si>
    <t>592451151R</t>
  </si>
  <si>
    <t>Dlažba SLP skladba 20x20x6 cm červená, dlažba pro nevidomé</t>
  </si>
  <si>
    <t>591100031RA0</t>
  </si>
  <si>
    <t>Chodník z dlažby zámkové tl. 6 cm - oprava</t>
  </si>
  <si>
    <t>S provedením potřebných zemních prací, ve skladbách podle popisu, s dodávkou a osazením obrubníků.</t>
  </si>
  <si>
    <t>SO 104 - předláždění stávajících chodníků:2</t>
  </si>
  <si>
    <t>596831111RT4</t>
  </si>
  <si>
    <t>Kladení dlažby z dlaždic kom.pro pěší do lože z MV, včetně dlaždic betonových HBB 50/50/5 cm</t>
  </si>
  <si>
    <t>komunikací pro pěší do velikosti dlaždic 0,25 m2 s provedením lože tl. do 3 cm, s vyplněním spár a se smetením přebytečného materiálu na vzdálenost do 3 m</t>
  </si>
  <si>
    <t>SO 104 - odvodňovací žlab:34</t>
  </si>
  <si>
    <t>899431111R00</t>
  </si>
  <si>
    <t>Výšková úprava do 20 cm, zvýšení/snížení krytu šoupěte</t>
  </si>
  <si>
    <t>kus</t>
  </si>
  <si>
    <t>SO 104:1</t>
  </si>
  <si>
    <t>894411010RA0</t>
  </si>
  <si>
    <t>Vpusť uliční z dílců DN 450,s odkalištěm,napojení</t>
  </si>
  <si>
    <t>Zřízení šachet kanalizačních z betonových dílců, s obložením dna betonem B 30 z cementu portlandského nebo struskoportlandského, podkladní prstenec z prostého betonu B 10 pod poklop do výšky 10 cm, dodávka a osazení poklopu litinového kruhového včetně rámu.</t>
  </si>
  <si>
    <t>SO 104 - nahrazení stávající vpusti:1</t>
  </si>
  <si>
    <t>916661111RT5</t>
  </si>
  <si>
    <t>Osazení park. obrubníků do lože z C 16/20 s opěrou, včetně obrubníku 80x250x1000 mm</t>
  </si>
  <si>
    <t>SO 104 - chodníkový obrubník:0,5+68+68+0,5+23+23</t>
  </si>
  <si>
    <t>979082219R00</t>
  </si>
  <si>
    <t>Příplatek za dopravu suti po suchu za další 1 km</t>
  </si>
  <si>
    <t>SO 104 - skládka Žopy (cca 13 km):12*158,2588</t>
  </si>
  <si>
    <t>979990103R00</t>
  </si>
  <si>
    <t>Poplatek za skládku suti - beton do 30x30 cm</t>
  </si>
  <si>
    <t>obruby:25,08</t>
  </si>
  <si>
    <t>beton:117,7848</t>
  </si>
  <si>
    <t>dlažba:15,394</t>
  </si>
  <si>
    <t>998223011R00</t>
  </si>
  <si>
    <t>Přesun hmot, pozemní komunikace, kryt dlážděný</t>
  </si>
  <si>
    <t>soubor</t>
  </si>
  <si>
    <t>711823111RT2</t>
  </si>
  <si>
    <t>Položení nopové fólie vodorovně, včetně dodávky fólie</t>
  </si>
  <si>
    <t>SO 104:67*0,5</t>
  </si>
  <si>
    <t>004111010R</t>
  </si>
  <si>
    <t>Průzkumné práce, laboratorní zkoušky, zkoušky únosnosti</t>
  </si>
  <si>
    <t>Soubor</t>
  </si>
  <si>
    <t>005111021R</t>
  </si>
  <si>
    <t>Vytyčení inženýrských sítí</t>
  </si>
  <si>
    <t>005111020R</t>
  </si>
  <si>
    <t>Vytyčení stavby</t>
  </si>
  <si>
    <t>005121010R</t>
  </si>
  <si>
    <t>Vybudování zařízení staveniště</t>
  </si>
  <si>
    <t>005211030R</t>
  </si>
  <si>
    <t xml:space="preserve">Dočasná dopravní opatření </t>
  </si>
  <si>
    <t>005121030R</t>
  </si>
  <si>
    <t>Odstranění zařízení staveniště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</si>
  <si>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</si>
  <si>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</si>
  <si>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</si>
  <si>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</si>
  <si>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/>
  </si>
  <si>
    <t>SUM</t>
  </si>
  <si>
    <t>POPUZIV</t>
  </si>
  <si>
    <t>END</t>
  </si>
  <si>
    <t>Soupis prací</t>
  </si>
  <si>
    <t>SO 104 - výkop podloží pro vrstvu SC (skládka Žopy cca 13 km):12*21,36</t>
  </si>
  <si>
    <t>Dlažba sklad. 20x10x6 cm žlutá</t>
  </si>
  <si>
    <t>Oprava chodníku v ulici Hostýnská, Bystřice pod Hostýnem (SO 104)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</si>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</sst>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opLeftCell="A4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L11" sqref="L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225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228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44</v>
      </c>
      <c r="C3" s="84"/>
      <c r="D3" s="219" t="s">
        <v>42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53</v>
      </c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SUMIF(F47:F55,A16,I47:I55)+SUMIF(F47:F55,"PSU",I47:I55)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SUMIF(F47:F55,A17,I47:I55)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SUMIF(F47:F55,A18,I47:I55)</f>
        <v>0</v>
      </c>
      <c r="J18" s="210"/>
    </row>
    <row r="19" spans="1:10" ht="23.25" customHeight="1" x14ac:dyDescent="0.2">
      <c r="A19" s="141" t="s">
        <v>75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SUMIF(F47:F55,A19,I47:I55)</f>
        <v>0</v>
      </c>
      <c r="J19" s="210"/>
    </row>
    <row r="20" spans="1:10" ht="23.25" customHeight="1" x14ac:dyDescent="0.2">
      <c r="A20" s="141" t="s">
        <v>76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SUMIF(F47:F55,A20,I47:I55)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54</v>
      </c>
      <c r="C39" s="234" t="s">
        <v>46</v>
      </c>
      <c r="D39" s="235"/>
      <c r="E39" s="235"/>
      <c r="F39" s="108">
        <f>'Rozpočet Pol'!AC94</f>
        <v>0</v>
      </c>
      <c r="G39" s="109">
        <f>'Rozpočet Pol'!AD94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55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58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59</v>
      </c>
      <c r="C47" s="241" t="s">
        <v>60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61</v>
      </c>
      <c r="C48" s="224" t="s">
        <v>62</v>
      </c>
      <c r="D48" s="225"/>
      <c r="E48" s="225"/>
      <c r="F48" s="134" t="s">
        <v>23</v>
      </c>
      <c r="G48" s="135"/>
      <c r="H48" s="135"/>
      <c r="I48" s="223">
        <f>'Rozpočet Pol'!G36</f>
        <v>0</v>
      </c>
      <c r="J48" s="223"/>
    </row>
    <row r="49" spans="1:10" ht="25.5" customHeight="1" x14ac:dyDescent="0.2">
      <c r="A49" s="122"/>
      <c r="B49" s="124" t="s">
        <v>63</v>
      </c>
      <c r="C49" s="224" t="s">
        <v>64</v>
      </c>
      <c r="D49" s="225"/>
      <c r="E49" s="225"/>
      <c r="F49" s="134" t="s">
        <v>23</v>
      </c>
      <c r="G49" s="135"/>
      <c r="H49" s="135"/>
      <c r="I49" s="223">
        <f>'Rozpočet Pol'!G40</f>
        <v>0</v>
      </c>
      <c r="J49" s="223"/>
    </row>
    <row r="50" spans="1:10" ht="25.5" customHeight="1" x14ac:dyDescent="0.2">
      <c r="A50" s="122"/>
      <c r="B50" s="124" t="s">
        <v>65</v>
      </c>
      <c r="C50" s="224" t="s">
        <v>66</v>
      </c>
      <c r="D50" s="225"/>
      <c r="E50" s="225"/>
      <c r="F50" s="134" t="s">
        <v>23</v>
      </c>
      <c r="G50" s="135"/>
      <c r="H50" s="135"/>
      <c r="I50" s="223">
        <f>'Rozpočet Pol'!G63</f>
        <v>0</v>
      </c>
      <c r="J50" s="223"/>
    </row>
    <row r="51" spans="1:10" ht="25.5" customHeight="1" x14ac:dyDescent="0.2">
      <c r="A51" s="122"/>
      <c r="B51" s="124" t="s">
        <v>67</v>
      </c>
      <c r="C51" s="224" t="s">
        <v>68</v>
      </c>
      <c r="D51" s="225"/>
      <c r="E51" s="225"/>
      <c r="F51" s="134" t="s">
        <v>23</v>
      </c>
      <c r="G51" s="135"/>
      <c r="H51" s="135"/>
      <c r="I51" s="223">
        <f>'Rozpočet Pol'!G69</f>
        <v>0</v>
      </c>
      <c r="J51" s="223"/>
    </row>
    <row r="52" spans="1:10" ht="25.5" customHeight="1" x14ac:dyDescent="0.2">
      <c r="A52" s="122"/>
      <c r="B52" s="124" t="s">
        <v>69</v>
      </c>
      <c r="C52" s="224" t="s">
        <v>70</v>
      </c>
      <c r="D52" s="225"/>
      <c r="E52" s="225"/>
      <c r="F52" s="134" t="s">
        <v>23</v>
      </c>
      <c r="G52" s="135"/>
      <c r="H52" s="135"/>
      <c r="I52" s="223">
        <f>'Rozpočet Pol'!G72</f>
        <v>0</v>
      </c>
      <c r="J52" s="223"/>
    </row>
    <row r="53" spans="1:10" ht="25.5" customHeight="1" x14ac:dyDescent="0.2">
      <c r="A53" s="122"/>
      <c r="B53" s="124" t="s">
        <v>71</v>
      </c>
      <c r="C53" s="224" t="s">
        <v>72</v>
      </c>
      <c r="D53" s="225"/>
      <c r="E53" s="225"/>
      <c r="F53" s="134" t="s">
        <v>23</v>
      </c>
      <c r="G53" s="135"/>
      <c r="H53" s="135"/>
      <c r="I53" s="223">
        <f>'Rozpočet Pol'!G79</f>
        <v>0</v>
      </c>
      <c r="J53" s="223"/>
    </row>
    <row r="54" spans="1:10" ht="25.5" customHeight="1" x14ac:dyDescent="0.2">
      <c r="A54" s="122"/>
      <c r="B54" s="124" t="s">
        <v>73</v>
      </c>
      <c r="C54" s="224" t="s">
        <v>74</v>
      </c>
      <c r="D54" s="225"/>
      <c r="E54" s="225"/>
      <c r="F54" s="134" t="s">
        <v>24</v>
      </c>
      <c r="G54" s="135"/>
      <c r="H54" s="135"/>
      <c r="I54" s="223">
        <f>'Rozpočet Pol'!G81</f>
        <v>0</v>
      </c>
      <c r="J54" s="223"/>
    </row>
    <row r="55" spans="1:10" ht="25.5" customHeight="1" x14ac:dyDescent="0.2">
      <c r="A55" s="122"/>
      <c r="B55" s="131" t="s">
        <v>75</v>
      </c>
      <c r="C55" s="244" t="s">
        <v>26</v>
      </c>
      <c r="D55" s="245"/>
      <c r="E55" s="245"/>
      <c r="F55" s="136" t="s">
        <v>75</v>
      </c>
      <c r="G55" s="137"/>
      <c r="H55" s="137"/>
      <c r="I55" s="243">
        <f>'Rozpočet Pol'!G84</f>
        <v>0</v>
      </c>
      <c r="J55" s="243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46">
        <f>SUM(I47:I55)</f>
        <v>0</v>
      </c>
      <c r="J56" s="24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4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229</v>
      </c>
      <c r="B1" s="256"/>
      <c r="C1" s="256"/>
      <c r="D1" s="256"/>
      <c r="E1" s="256"/>
      <c r="F1" s="256"/>
      <c r="G1" s="256"/>
      <c r="AE1" t="s">
        <v>78</v>
      </c>
    </row>
    <row r="2" spans="1:60" ht="24.95" customHeight="1" x14ac:dyDescent="0.2">
      <c r="A2" s="145" t="s">
        <v>77</v>
      </c>
      <c r="B2" s="143"/>
      <c r="C2" s="257" t="s">
        <v>228</v>
      </c>
      <c r="D2" s="258"/>
      <c r="E2" s="258"/>
      <c r="F2" s="258"/>
      <c r="G2" s="259"/>
      <c r="AE2" t="s">
        <v>79</v>
      </c>
    </row>
    <row r="3" spans="1:60" ht="24.95" customHeight="1" x14ac:dyDescent="0.2">
      <c r="A3" s="146" t="s">
        <v>7</v>
      </c>
      <c r="B3" s="144"/>
      <c r="C3" s="260" t="s">
        <v>42</v>
      </c>
      <c r="D3" s="261"/>
      <c r="E3" s="261"/>
      <c r="F3" s="261"/>
      <c r="G3" s="262"/>
      <c r="AE3" t="s">
        <v>80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81</v>
      </c>
    </row>
    <row r="5" spans="1:60" hidden="1" x14ac:dyDescent="0.2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2" t="s">
        <v>89</v>
      </c>
      <c r="G7" s="174" t="s">
        <v>28</v>
      </c>
      <c r="H7" s="175" t="s">
        <v>29</v>
      </c>
      <c r="I7" s="175" t="s">
        <v>90</v>
      </c>
      <c r="J7" s="175" t="s">
        <v>30</v>
      </c>
      <c r="K7" s="175" t="s">
        <v>91</v>
      </c>
      <c r="L7" s="175" t="s">
        <v>92</v>
      </c>
      <c r="M7" s="175" t="s">
        <v>93</v>
      </c>
      <c r="N7" s="175" t="s">
        <v>94</v>
      </c>
      <c r="O7" s="175" t="s">
        <v>95</v>
      </c>
      <c r="P7" s="175" t="s">
        <v>96</v>
      </c>
      <c r="Q7" s="175" t="s">
        <v>97</v>
      </c>
      <c r="R7" s="175" t="s">
        <v>98</v>
      </c>
      <c r="S7" s="175" t="s">
        <v>99</v>
      </c>
      <c r="T7" s="175" t="s">
        <v>100</v>
      </c>
      <c r="U7" s="160" t="s">
        <v>101</v>
      </c>
    </row>
    <row r="8" spans="1:60" x14ac:dyDescent="0.2">
      <c r="A8" s="176" t="s">
        <v>102</v>
      </c>
      <c r="B8" s="177" t="s">
        <v>59</v>
      </c>
      <c r="C8" s="178" t="s">
        <v>60</v>
      </c>
      <c r="D8" s="159"/>
      <c r="E8" s="179"/>
      <c r="F8" s="180"/>
      <c r="G8" s="180">
        <f>SUMIF(AE9:AE35,"&lt;&gt;NOR",G9:G35)</f>
        <v>0</v>
      </c>
      <c r="H8" s="180"/>
      <c r="I8" s="180">
        <f>SUM(I9:I35)</f>
        <v>0</v>
      </c>
      <c r="J8" s="180"/>
      <c r="K8" s="180">
        <f>SUM(K9:K35)</f>
        <v>0</v>
      </c>
      <c r="L8" s="180"/>
      <c r="M8" s="180">
        <f>SUM(M9:M35)</f>
        <v>0</v>
      </c>
      <c r="N8" s="159"/>
      <c r="O8" s="159">
        <f>SUM(O9:O35)</f>
        <v>2.9099999999999998E-3</v>
      </c>
      <c r="P8" s="159"/>
      <c r="Q8" s="159">
        <f>SUM(Q9:Q35)</f>
        <v>158.25880000000001</v>
      </c>
      <c r="R8" s="159"/>
      <c r="S8" s="159"/>
      <c r="T8" s="176"/>
      <c r="U8" s="159">
        <f>SUM(U9:U35)</f>
        <v>339.18</v>
      </c>
      <c r="AE8" t="s">
        <v>103</v>
      </c>
    </row>
    <row r="9" spans="1:60" ht="22.5" outlineLevel="1" x14ac:dyDescent="0.2">
      <c r="A9" s="154">
        <v>1</v>
      </c>
      <c r="B9" s="161" t="s">
        <v>104</v>
      </c>
      <c r="C9" s="192" t="s">
        <v>105</v>
      </c>
      <c r="D9" s="163" t="s">
        <v>106</v>
      </c>
      <c r="E9" s="168">
        <v>114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0.22</v>
      </c>
      <c r="Q9" s="163">
        <f>ROUND(E9*P9,5)</f>
        <v>25.08</v>
      </c>
      <c r="R9" s="163"/>
      <c r="S9" s="163"/>
      <c r="T9" s="164">
        <v>0.44572000000000001</v>
      </c>
      <c r="U9" s="163">
        <f>ROUND(E9*T9,2)</f>
        <v>50.81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251" t="s">
        <v>108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110</v>
      </c>
      <c r="D11" s="165"/>
      <c r="E11" s="169">
        <v>114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111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112</v>
      </c>
      <c r="C12" s="192" t="s">
        <v>113</v>
      </c>
      <c r="D12" s="163" t="s">
        <v>114</v>
      </c>
      <c r="E12" s="168">
        <v>189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0.62319999999999998</v>
      </c>
      <c r="Q12" s="163">
        <f>ROUND(E12*P12,5)</f>
        <v>117.7848</v>
      </c>
      <c r="R12" s="163"/>
      <c r="S12" s="163"/>
      <c r="T12" s="164">
        <v>1.1300399999999999</v>
      </c>
      <c r="U12" s="163">
        <f>ROUND(E12*T12,2)</f>
        <v>213.58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251" t="s">
        <v>115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odstranění včetně podkladních vrstev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116</v>
      </c>
      <c r="D14" s="165"/>
      <c r="E14" s="169">
        <v>189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111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3</v>
      </c>
      <c r="B15" s="161" t="s">
        <v>117</v>
      </c>
      <c r="C15" s="192" t="s">
        <v>118</v>
      </c>
      <c r="D15" s="163" t="s">
        <v>114</v>
      </c>
      <c r="E15" s="168">
        <v>43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0.35799999999999998</v>
      </c>
      <c r="Q15" s="163">
        <f>ROUND(E15*P15,5)</f>
        <v>15.394</v>
      </c>
      <c r="R15" s="163"/>
      <c r="S15" s="163"/>
      <c r="T15" s="164">
        <v>0.62002999999999997</v>
      </c>
      <c r="U15" s="163">
        <f>ROUND(E15*T15,2)</f>
        <v>26.66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251" t="s">
        <v>115</v>
      </c>
      <c r="D16" s="252"/>
      <c r="E16" s="253"/>
      <c r="F16" s="254"/>
      <c r="G16" s="255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109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6" t="str">
        <f>C16</f>
        <v>odstranění včetně podkladních vrstev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193" t="s">
        <v>119</v>
      </c>
      <c r="D17" s="165"/>
      <c r="E17" s="169">
        <v>43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111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4</v>
      </c>
      <c r="B18" s="161" t="s">
        <v>120</v>
      </c>
      <c r="C18" s="192" t="s">
        <v>121</v>
      </c>
      <c r="D18" s="163" t="s">
        <v>122</v>
      </c>
      <c r="E18" s="168">
        <v>27.1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0.80230000000000001</v>
      </c>
      <c r="U18" s="163">
        <f>ROUND(E18*T18,2)</f>
        <v>21.74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/>
      <c r="B19" s="161"/>
      <c r="C19" s="251" t="s">
        <v>123</v>
      </c>
      <c r="D19" s="252"/>
      <c r="E19" s="253"/>
      <c r="F19" s="254"/>
      <c r="G19" s="255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109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6" t="str">
        <f>C19</f>
        <v>s urovnáním dna do předepsaného profilu a spádu, se svislým přemístěním, s naložením na dopravní prostředek, s odvozem a uložením na skládku, bez poplatku za skládku.</v>
      </c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>
        <v>5</v>
      </c>
      <c r="B20" s="161" t="s">
        <v>124</v>
      </c>
      <c r="C20" s="192" t="s">
        <v>125</v>
      </c>
      <c r="D20" s="163" t="s">
        <v>122</v>
      </c>
      <c r="E20" s="168">
        <v>325.2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</v>
      </c>
      <c r="U20" s="163">
        <f>ROUND(E20*T20,2)</f>
        <v>0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3" t="s">
        <v>126</v>
      </c>
      <c r="D21" s="165"/>
      <c r="E21" s="169">
        <v>325.2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111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6</v>
      </c>
      <c r="B22" s="161" t="s">
        <v>127</v>
      </c>
      <c r="C22" s="192" t="s">
        <v>128</v>
      </c>
      <c r="D22" s="163" t="s">
        <v>129</v>
      </c>
      <c r="E22" s="168">
        <v>47.424999999999997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</v>
      </c>
      <c r="U22" s="163">
        <f>ROUND(E22*T22,2)</f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3" t="s">
        <v>131</v>
      </c>
      <c r="D23" s="165"/>
      <c r="E23" s="169">
        <v>47.424999999999997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111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7</v>
      </c>
      <c r="B24" s="161" t="s">
        <v>132</v>
      </c>
      <c r="C24" s="192" t="s">
        <v>133</v>
      </c>
      <c r="D24" s="163" t="s">
        <v>122</v>
      </c>
      <c r="E24" s="168">
        <v>21.36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0.29525000000000001</v>
      </c>
      <c r="U24" s="163">
        <f>ROUND(E24*T24,2)</f>
        <v>6.31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107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/>
      <c r="B25" s="161"/>
      <c r="C25" s="251" t="s">
        <v>134</v>
      </c>
      <c r="D25" s="252"/>
      <c r="E25" s="253"/>
      <c r="F25" s="254"/>
      <c r="G25" s="255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6" t="str">
        <f>C25</f>
        <v>nezapažené s naložením na dopravní prostředek, odvozem a uložením na skládku, bez poplatku za skládku.</v>
      </c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8</v>
      </c>
      <c r="B26" s="161" t="s">
        <v>124</v>
      </c>
      <c r="C26" s="192" t="s">
        <v>125</v>
      </c>
      <c r="D26" s="163" t="s">
        <v>122</v>
      </c>
      <c r="E26" s="168">
        <v>256.32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1"/>
      <c r="C27" s="193" t="s">
        <v>226</v>
      </c>
      <c r="D27" s="165"/>
      <c r="E27" s="169">
        <v>256.32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111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9</v>
      </c>
      <c r="B28" s="161" t="s">
        <v>127</v>
      </c>
      <c r="C28" s="192" t="s">
        <v>128</v>
      </c>
      <c r="D28" s="163" t="s">
        <v>129</v>
      </c>
      <c r="E28" s="168">
        <v>37.380000000000003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10</v>
      </c>
      <c r="B29" s="161" t="s">
        <v>135</v>
      </c>
      <c r="C29" s="192" t="s">
        <v>136</v>
      </c>
      <c r="D29" s="163" t="s">
        <v>114</v>
      </c>
      <c r="E29" s="168">
        <v>178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1.7999999999999999E-2</v>
      </c>
      <c r="U29" s="163">
        <f>ROUND(E29*T29,2)</f>
        <v>3.2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251" t="s">
        <v>137</v>
      </c>
      <c r="D30" s="252"/>
      <c r="E30" s="253"/>
      <c r="F30" s="254"/>
      <c r="G30" s="255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6" t="str">
        <f>C30</f>
        <v>vyrovnáním výškových rozdílů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138</v>
      </c>
      <c r="D31" s="165"/>
      <c r="E31" s="169">
        <v>178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111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11</v>
      </c>
      <c r="B32" s="161" t="s">
        <v>139</v>
      </c>
      <c r="C32" s="192" t="s">
        <v>140</v>
      </c>
      <c r="D32" s="163" t="s">
        <v>114</v>
      </c>
      <c r="E32" s="168">
        <v>97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0.153</v>
      </c>
      <c r="U32" s="163">
        <f>ROUND(E32*T32,2)</f>
        <v>14.84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141</v>
      </c>
      <c r="D33" s="165"/>
      <c r="E33" s="169">
        <v>97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111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12</v>
      </c>
      <c r="B34" s="161" t="s">
        <v>142</v>
      </c>
      <c r="C34" s="192" t="s">
        <v>143</v>
      </c>
      <c r="D34" s="163" t="s">
        <v>114</v>
      </c>
      <c r="E34" s="168">
        <v>97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3.0000000000000001E-5</v>
      </c>
      <c r="O34" s="163">
        <f>ROUND(E34*N34,5)</f>
        <v>2.9099999999999998E-3</v>
      </c>
      <c r="P34" s="163">
        <v>0</v>
      </c>
      <c r="Q34" s="163">
        <f>ROUND(E34*P34,5)</f>
        <v>0</v>
      </c>
      <c r="R34" s="163"/>
      <c r="S34" s="163"/>
      <c r="T34" s="164">
        <v>2.1000000000000001E-2</v>
      </c>
      <c r="U34" s="163">
        <f>ROUND(E34*T34,2)</f>
        <v>2.04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144</v>
      </c>
      <c r="D35" s="165"/>
      <c r="E35" s="169">
        <v>97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111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55" t="s">
        <v>102</v>
      </c>
      <c r="B36" s="162" t="s">
        <v>61</v>
      </c>
      <c r="C36" s="194" t="s">
        <v>62</v>
      </c>
      <c r="D36" s="166"/>
      <c r="E36" s="170"/>
      <c r="F36" s="173"/>
      <c r="G36" s="173">
        <f>SUMIF(AE37:AE39,"&lt;&gt;NOR",G37:G39)</f>
        <v>0</v>
      </c>
      <c r="H36" s="173"/>
      <c r="I36" s="173">
        <f>SUM(I37:I39)</f>
        <v>0</v>
      </c>
      <c r="J36" s="173"/>
      <c r="K36" s="173">
        <f>SUM(K37:K39)</f>
        <v>0</v>
      </c>
      <c r="L36" s="173"/>
      <c r="M36" s="173">
        <f>SUM(M37:M39)</f>
        <v>0</v>
      </c>
      <c r="N36" s="166"/>
      <c r="O36" s="166">
        <f>SUM(O37:O39)</f>
        <v>39.287700000000001</v>
      </c>
      <c r="P36" s="166"/>
      <c r="Q36" s="166">
        <f>SUM(Q37:Q39)</f>
        <v>0</v>
      </c>
      <c r="R36" s="166"/>
      <c r="S36" s="166"/>
      <c r="T36" s="167"/>
      <c r="U36" s="166">
        <f>SUM(U37:U39)</f>
        <v>72.53</v>
      </c>
      <c r="AE36" t="s">
        <v>103</v>
      </c>
    </row>
    <row r="37" spans="1:60" ht="22.5" outlineLevel="1" x14ac:dyDescent="0.2">
      <c r="A37" s="154">
        <v>13</v>
      </c>
      <c r="B37" s="161" t="s">
        <v>145</v>
      </c>
      <c r="C37" s="192" t="s">
        <v>146</v>
      </c>
      <c r="D37" s="163" t="s">
        <v>106</v>
      </c>
      <c r="E37" s="168">
        <v>90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0.43652999999999997</v>
      </c>
      <c r="O37" s="163">
        <f>ROUND(E37*N37,5)</f>
        <v>39.287700000000001</v>
      </c>
      <c r="P37" s="163">
        <v>0</v>
      </c>
      <c r="Q37" s="163">
        <f>ROUND(E37*P37,5)</f>
        <v>0</v>
      </c>
      <c r="R37" s="163"/>
      <c r="S37" s="163"/>
      <c r="T37" s="164">
        <v>0.80588000000000004</v>
      </c>
      <c r="U37" s="163">
        <f>ROUND(E37*T37,2)</f>
        <v>72.53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251" t="s">
        <v>147</v>
      </c>
      <c r="D38" s="252"/>
      <c r="E38" s="253"/>
      <c r="F38" s="254"/>
      <c r="G38" s="255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109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6" t="str">
        <f>C38</f>
        <v>Trativody z drenážních trubek, včetně lože ze štěrkopísku a obsypu z z kameniva, bez výkopu rýhy.</v>
      </c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148</v>
      </c>
      <c r="D39" s="165"/>
      <c r="E39" s="169">
        <v>90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111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102</v>
      </c>
      <c r="B40" s="162" t="s">
        <v>63</v>
      </c>
      <c r="C40" s="194" t="s">
        <v>64</v>
      </c>
      <c r="D40" s="166"/>
      <c r="E40" s="170"/>
      <c r="F40" s="173"/>
      <c r="G40" s="173">
        <f>SUMIF(AE41:AE62,"&lt;&gt;NOR",G41:G62)</f>
        <v>0</v>
      </c>
      <c r="H40" s="173"/>
      <c r="I40" s="173">
        <f>SUM(I41:I62)</f>
        <v>0</v>
      </c>
      <c r="J40" s="173"/>
      <c r="K40" s="173">
        <f>SUM(K41:K62)</f>
        <v>0</v>
      </c>
      <c r="L40" s="173"/>
      <c r="M40" s="173">
        <f>SUM(M41:M62)</f>
        <v>0</v>
      </c>
      <c r="N40" s="166"/>
      <c r="O40" s="166">
        <f>SUM(O41:O62)</f>
        <v>186.41441</v>
      </c>
      <c r="P40" s="166"/>
      <c r="Q40" s="166">
        <f>SUM(Q41:Q62)</f>
        <v>0</v>
      </c>
      <c r="R40" s="166"/>
      <c r="S40" s="166"/>
      <c r="T40" s="167"/>
      <c r="U40" s="166">
        <f>SUM(U41:U62)</f>
        <v>158.1</v>
      </c>
      <c r="AE40" t="s">
        <v>103</v>
      </c>
    </row>
    <row r="41" spans="1:60" ht="22.5" outlineLevel="1" x14ac:dyDescent="0.2">
      <c r="A41" s="154">
        <v>14</v>
      </c>
      <c r="B41" s="161" t="s">
        <v>149</v>
      </c>
      <c r="C41" s="192" t="s">
        <v>150</v>
      </c>
      <c r="D41" s="163" t="s">
        <v>114</v>
      </c>
      <c r="E41" s="168">
        <v>178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63">
        <v>0.30651</v>
      </c>
      <c r="O41" s="163">
        <f>ROUND(E41*N41,5)</f>
        <v>54.558779999999999</v>
      </c>
      <c r="P41" s="163">
        <v>0</v>
      </c>
      <c r="Q41" s="163">
        <f>ROUND(E41*P41,5)</f>
        <v>0</v>
      </c>
      <c r="R41" s="163"/>
      <c r="S41" s="163"/>
      <c r="T41" s="164">
        <v>2.5000000000000001E-2</v>
      </c>
      <c r="U41" s="163">
        <f>ROUND(E41*T41,2)</f>
        <v>4.45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130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251" t="s">
        <v>151</v>
      </c>
      <c r="D42" s="252"/>
      <c r="E42" s="253"/>
      <c r="F42" s="254"/>
      <c r="G42" s="255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6" t="str">
        <f>C42</f>
        <v>bez dilatačních spár, s rozprostřením a zhutněním</v>
      </c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15</v>
      </c>
      <c r="B43" s="161" t="s">
        <v>152</v>
      </c>
      <c r="C43" s="192" t="s">
        <v>153</v>
      </c>
      <c r="D43" s="163" t="s">
        <v>114</v>
      </c>
      <c r="E43" s="168">
        <v>178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63">
        <v>0.378</v>
      </c>
      <c r="O43" s="163">
        <f>ROUND(E43*N43,5)</f>
        <v>67.284000000000006</v>
      </c>
      <c r="P43" s="163">
        <v>0</v>
      </c>
      <c r="Q43" s="163">
        <f>ROUND(E43*P43,5)</f>
        <v>0</v>
      </c>
      <c r="R43" s="163"/>
      <c r="S43" s="163"/>
      <c r="T43" s="164">
        <v>2.5999999999999999E-2</v>
      </c>
      <c r="U43" s="163">
        <f>ROUND(E43*T43,2)</f>
        <v>4.63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130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154</v>
      </c>
      <c r="D44" s="165"/>
      <c r="E44" s="169">
        <v>178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111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16</v>
      </c>
      <c r="B45" s="161" t="s">
        <v>155</v>
      </c>
      <c r="C45" s="192" t="s">
        <v>156</v>
      </c>
      <c r="D45" s="163" t="s">
        <v>114</v>
      </c>
      <c r="E45" s="168">
        <v>177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0.16700000000000001</v>
      </c>
      <c r="O45" s="163">
        <f>ROUND(E45*N45,5)</f>
        <v>29.559000000000001</v>
      </c>
      <c r="P45" s="163">
        <v>0</v>
      </c>
      <c r="Q45" s="163">
        <f>ROUND(E45*P45,5)</f>
        <v>0</v>
      </c>
      <c r="R45" s="163"/>
      <c r="S45" s="163"/>
      <c r="T45" s="164">
        <v>0.755</v>
      </c>
      <c r="U45" s="163">
        <f>ROUND(E45*T45,2)</f>
        <v>133.63999999999999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130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/>
      <c r="B46" s="161"/>
      <c r="C46" s="251" t="s">
        <v>157</v>
      </c>
      <c r="D46" s="252"/>
      <c r="E46" s="253"/>
      <c r="F46" s="254"/>
      <c r="G46" s="255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6" t="str">
        <f>C46</f>
        <v>s provedením lože tl. do 40 mm, s vyplněním spár, s dvojím beraněním a se smetením přebytečného materiálu na vzdálenost do 3 m.  S dodáním hmot pro lože a výplň spár.</v>
      </c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3" t="s">
        <v>158</v>
      </c>
      <c r="D47" s="165"/>
      <c r="E47" s="169">
        <v>177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111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17</v>
      </c>
      <c r="B48" s="161" t="s">
        <v>159</v>
      </c>
      <c r="C48" s="192" t="s">
        <v>160</v>
      </c>
      <c r="D48" s="163" t="s">
        <v>114</v>
      </c>
      <c r="E48" s="168">
        <v>118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63">
        <v>0.129</v>
      </c>
      <c r="O48" s="163">
        <f>ROUND(E48*N48,5)</f>
        <v>15.222</v>
      </c>
      <c r="P48" s="163">
        <v>0</v>
      </c>
      <c r="Q48" s="163">
        <f>ROUND(E48*P48,5)</f>
        <v>0</v>
      </c>
      <c r="R48" s="163"/>
      <c r="S48" s="163"/>
      <c r="T48" s="164">
        <v>0</v>
      </c>
      <c r="U48" s="163">
        <f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161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1"/>
      <c r="C49" s="193" t="s">
        <v>162</v>
      </c>
      <c r="D49" s="165"/>
      <c r="E49" s="169">
        <v>118</v>
      </c>
      <c r="F49" s="172"/>
      <c r="G49" s="172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111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18</v>
      </c>
      <c r="B50" s="161" t="s">
        <v>163</v>
      </c>
      <c r="C50" s="192" t="s">
        <v>227</v>
      </c>
      <c r="D50" s="163" t="s">
        <v>114</v>
      </c>
      <c r="E50" s="168">
        <v>59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0.129</v>
      </c>
      <c r="O50" s="163">
        <f>ROUND(E50*N50,5)</f>
        <v>7.6109999999999998</v>
      </c>
      <c r="P50" s="163">
        <v>0</v>
      </c>
      <c r="Q50" s="163">
        <f>ROUND(E50*P50,5)</f>
        <v>0</v>
      </c>
      <c r="R50" s="163"/>
      <c r="S50" s="163"/>
      <c r="T50" s="164">
        <v>0</v>
      </c>
      <c r="U50" s="163">
        <f>ROUND(E50*T50,2)</f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161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/>
      <c r="B51" s="161"/>
      <c r="C51" s="193" t="s">
        <v>164</v>
      </c>
      <c r="D51" s="165"/>
      <c r="E51" s="169">
        <v>59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111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19</v>
      </c>
      <c r="B52" s="161" t="s">
        <v>165</v>
      </c>
      <c r="C52" s="192" t="s">
        <v>166</v>
      </c>
      <c r="D52" s="163" t="s">
        <v>114</v>
      </c>
      <c r="E52" s="168">
        <v>1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5.5449999999999999E-2</v>
      </c>
      <c r="O52" s="163">
        <f>ROUND(E52*N52,5)</f>
        <v>5.5449999999999999E-2</v>
      </c>
      <c r="P52" s="163">
        <v>0</v>
      </c>
      <c r="Q52" s="163">
        <f>ROUND(E52*P52,5)</f>
        <v>0</v>
      </c>
      <c r="R52" s="163"/>
      <c r="S52" s="163"/>
      <c r="T52" s="164">
        <v>0.442</v>
      </c>
      <c r="U52" s="163">
        <f>ROUND(E52*T52,2)</f>
        <v>0.44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130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/>
      <c r="B53" s="161"/>
      <c r="C53" s="251" t="s">
        <v>167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s provedením lože z kameniva drceného, s vyplněním spár, s dvojitým hutněním vibrováním, a se smetením přebytečného materiálu na krajnici. S dodáním hmot pro lože a výplň spár.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168</v>
      </c>
      <c r="D54" s="165"/>
      <c r="E54" s="169">
        <v>1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111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20</v>
      </c>
      <c r="B55" s="161" t="s">
        <v>169</v>
      </c>
      <c r="C55" s="192" t="s">
        <v>170</v>
      </c>
      <c r="D55" s="163" t="s">
        <v>114</v>
      </c>
      <c r="E55" s="168">
        <v>1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0.13150000000000001</v>
      </c>
      <c r="O55" s="163">
        <f>ROUND(E55*N55,5)</f>
        <v>0.13150000000000001</v>
      </c>
      <c r="P55" s="163">
        <v>0</v>
      </c>
      <c r="Q55" s="163">
        <f>ROUND(E55*P55,5)</f>
        <v>0</v>
      </c>
      <c r="R55" s="163"/>
      <c r="S55" s="163"/>
      <c r="T55" s="164">
        <v>0</v>
      </c>
      <c r="U55" s="163">
        <f>ROUND(E55*T55,2)</f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161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193" t="s">
        <v>168</v>
      </c>
      <c r="D56" s="165"/>
      <c r="E56" s="169">
        <v>1</v>
      </c>
      <c r="F56" s="172"/>
      <c r="G56" s="172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111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21</v>
      </c>
      <c r="B57" s="161" t="s">
        <v>171</v>
      </c>
      <c r="C57" s="192" t="s">
        <v>172</v>
      </c>
      <c r="D57" s="163" t="s">
        <v>114</v>
      </c>
      <c r="E57" s="168">
        <v>2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63">
        <v>0.31579000000000002</v>
      </c>
      <c r="O57" s="163">
        <f>ROUND(E57*N57,5)</f>
        <v>0.63158000000000003</v>
      </c>
      <c r="P57" s="163">
        <v>0</v>
      </c>
      <c r="Q57" s="163">
        <f>ROUND(E57*P57,5)</f>
        <v>0</v>
      </c>
      <c r="R57" s="163"/>
      <c r="S57" s="163"/>
      <c r="T57" s="164">
        <v>0.87448000000000004</v>
      </c>
      <c r="U57" s="163">
        <f>ROUND(E57*T57,2)</f>
        <v>1.75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/>
      <c r="B58" s="161"/>
      <c r="C58" s="251" t="s">
        <v>173</v>
      </c>
      <c r="D58" s="252"/>
      <c r="E58" s="253"/>
      <c r="F58" s="254"/>
      <c r="G58" s="255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6" t="str">
        <f>C58</f>
        <v>S provedením potřebných zemních prací, ve skladbách podle popisu, s dodávkou a osazením obrubníků.</v>
      </c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193" t="s">
        <v>174</v>
      </c>
      <c r="D59" s="165"/>
      <c r="E59" s="169">
        <v>2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111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22</v>
      </c>
      <c r="B60" s="161" t="s">
        <v>175</v>
      </c>
      <c r="C60" s="192" t="s">
        <v>176</v>
      </c>
      <c r="D60" s="163" t="s">
        <v>114</v>
      </c>
      <c r="E60" s="168">
        <v>34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63">
        <v>0.33415</v>
      </c>
      <c r="O60" s="163">
        <f>ROUND(E60*N60,5)</f>
        <v>11.3611</v>
      </c>
      <c r="P60" s="163">
        <v>0</v>
      </c>
      <c r="Q60" s="163">
        <f>ROUND(E60*P60,5)</f>
        <v>0</v>
      </c>
      <c r="R60" s="163"/>
      <c r="S60" s="163"/>
      <c r="T60" s="164">
        <v>0.38800000000000001</v>
      </c>
      <c r="U60" s="163">
        <f>ROUND(E60*T60,2)</f>
        <v>13.19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/>
      <c r="B61" s="161"/>
      <c r="C61" s="251" t="s">
        <v>177</v>
      </c>
      <c r="D61" s="252"/>
      <c r="E61" s="253"/>
      <c r="F61" s="254"/>
      <c r="G61" s="255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6" t="str">
        <f>C61</f>
        <v>komunikací pro pěší do velikosti dlaždic 0,25 m2 s provedením lože tl. do 3 cm, s vyplněním spár a se smetením přebytečného materiálu na vzdálenost do 3 m</v>
      </c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193" t="s">
        <v>178</v>
      </c>
      <c r="D62" s="165"/>
      <c r="E62" s="169">
        <v>34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111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55" t="s">
        <v>102</v>
      </c>
      <c r="B63" s="162" t="s">
        <v>65</v>
      </c>
      <c r="C63" s="194" t="s">
        <v>66</v>
      </c>
      <c r="D63" s="166"/>
      <c r="E63" s="170"/>
      <c r="F63" s="173"/>
      <c r="G63" s="173">
        <f>SUMIF(AE64:AE68,"&lt;&gt;NOR",G64:G68)</f>
        <v>0</v>
      </c>
      <c r="H63" s="173"/>
      <c r="I63" s="173">
        <f>SUM(I64:I68)</f>
        <v>0</v>
      </c>
      <c r="J63" s="173"/>
      <c r="K63" s="173">
        <f>SUM(K64:K68)</f>
        <v>0</v>
      </c>
      <c r="L63" s="173"/>
      <c r="M63" s="173">
        <f>SUM(M64:M68)</f>
        <v>0</v>
      </c>
      <c r="N63" s="166"/>
      <c r="O63" s="166">
        <f>SUM(O64:O68)</f>
        <v>1.09876</v>
      </c>
      <c r="P63" s="166"/>
      <c r="Q63" s="166">
        <f>SUM(Q64:Q68)</f>
        <v>0</v>
      </c>
      <c r="R63" s="166"/>
      <c r="S63" s="166"/>
      <c r="T63" s="167"/>
      <c r="U63" s="166">
        <f>SUM(U64:U68)</f>
        <v>7.02</v>
      </c>
      <c r="AE63" t="s">
        <v>103</v>
      </c>
    </row>
    <row r="64" spans="1:60" ht="22.5" outlineLevel="1" x14ac:dyDescent="0.2">
      <c r="A64" s="154">
        <v>23</v>
      </c>
      <c r="B64" s="161" t="s">
        <v>179</v>
      </c>
      <c r="C64" s="192" t="s">
        <v>180</v>
      </c>
      <c r="D64" s="163" t="s">
        <v>181</v>
      </c>
      <c r="E64" s="168">
        <v>1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0.31590000000000001</v>
      </c>
      <c r="O64" s="163">
        <f>ROUND(E64*N64,5)</f>
        <v>0.31590000000000001</v>
      </c>
      <c r="P64" s="163">
        <v>0</v>
      </c>
      <c r="Q64" s="163">
        <f>ROUND(E64*P64,5)</f>
        <v>0</v>
      </c>
      <c r="R64" s="163"/>
      <c r="S64" s="163"/>
      <c r="T64" s="164">
        <v>1.5509999999999999</v>
      </c>
      <c r="U64" s="163">
        <f>ROUND(E64*T64,2)</f>
        <v>1.55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130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193" t="s">
        <v>182</v>
      </c>
      <c r="D65" s="165"/>
      <c r="E65" s="169">
        <v>1</v>
      </c>
      <c r="F65" s="172"/>
      <c r="G65" s="172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111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24</v>
      </c>
      <c r="B66" s="161" t="s">
        <v>183</v>
      </c>
      <c r="C66" s="192" t="s">
        <v>184</v>
      </c>
      <c r="D66" s="163" t="s">
        <v>181</v>
      </c>
      <c r="E66" s="168">
        <v>1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63">
        <v>0.78286</v>
      </c>
      <c r="O66" s="163">
        <f>ROUND(E66*N66,5)</f>
        <v>0.78286</v>
      </c>
      <c r="P66" s="163">
        <v>0</v>
      </c>
      <c r="Q66" s="163">
        <f>ROUND(E66*P66,5)</f>
        <v>0</v>
      </c>
      <c r="R66" s="163"/>
      <c r="S66" s="163"/>
      <c r="T66" s="164">
        <v>5.47</v>
      </c>
      <c r="U66" s="163">
        <f>ROUND(E66*T66,2)</f>
        <v>5.47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33.75" outlineLevel="1" x14ac:dyDescent="0.2">
      <c r="A67" s="154"/>
      <c r="B67" s="161"/>
      <c r="C67" s="251" t="s">
        <v>185</v>
      </c>
      <c r="D67" s="252"/>
      <c r="E67" s="253"/>
      <c r="F67" s="254"/>
      <c r="G67" s="255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109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6" t="str">
        <f>C67</f>
        <v>Zřízení šachet kanalizačních z betonových dílců, s obložením dna betonem B 30 z cementu portlandského nebo struskoportlandského, podkladní prstenec z prostého betonu B 10 pod poklop do výšky 10 cm, dodávka a osazení poklopu litinového kruhového včetně rámu.</v>
      </c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186</v>
      </c>
      <c r="D68" s="165"/>
      <c r="E68" s="169">
        <v>1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111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x14ac:dyDescent="0.2">
      <c r="A69" s="155" t="s">
        <v>102</v>
      </c>
      <c r="B69" s="162" t="s">
        <v>67</v>
      </c>
      <c r="C69" s="194" t="s">
        <v>68</v>
      </c>
      <c r="D69" s="166"/>
      <c r="E69" s="170"/>
      <c r="F69" s="173"/>
      <c r="G69" s="173">
        <f>SUMIF(AE70:AE71,"&lt;&gt;NOR",G70:G71)</f>
        <v>0</v>
      </c>
      <c r="H69" s="173"/>
      <c r="I69" s="173">
        <f>SUM(I70:I71)</f>
        <v>0</v>
      </c>
      <c r="J69" s="173"/>
      <c r="K69" s="173">
        <f>SUM(K70:K71)</f>
        <v>0</v>
      </c>
      <c r="L69" s="173"/>
      <c r="M69" s="173">
        <f>SUM(M70:M71)</f>
        <v>0</v>
      </c>
      <c r="N69" s="166"/>
      <c r="O69" s="166">
        <f>SUM(O70:O71)</f>
        <v>35.115870000000001</v>
      </c>
      <c r="P69" s="166"/>
      <c r="Q69" s="166">
        <f>SUM(Q70:Q71)</f>
        <v>0</v>
      </c>
      <c r="R69" s="166"/>
      <c r="S69" s="166"/>
      <c r="T69" s="167"/>
      <c r="U69" s="166">
        <f>SUM(U70:U71)</f>
        <v>29.65</v>
      </c>
      <c r="AE69" t="s">
        <v>103</v>
      </c>
    </row>
    <row r="70" spans="1:60" ht="22.5" outlineLevel="1" x14ac:dyDescent="0.2">
      <c r="A70" s="154">
        <v>25</v>
      </c>
      <c r="B70" s="161" t="s">
        <v>187</v>
      </c>
      <c r="C70" s="192" t="s">
        <v>188</v>
      </c>
      <c r="D70" s="163" t="s">
        <v>106</v>
      </c>
      <c r="E70" s="168">
        <v>183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0.19189000000000001</v>
      </c>
      <c r="O70" s="163">
        <f>ROUND(E70*N70,5)</f>
        <v>35.115870000000001</v>
      </c>
      <c r="P70" s="163">
        <v>0</v>
      </c>
      <c r="Q70" s="163">
        <f>ROUND(E70*P70,5)</f>
        <v>0</v>
      </c>
      <c r="R70" s="163"/>
      <c r="S70" s="163"/>
      <c r="T70" s="164">
        <v>0.16200000000000001</v>
      </c>
      <c r="U70" s="163">
        <f>ROUND(E70*T70,2)</f>
        <v>29.65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/>
      <c r="B71" s="161"/>
      <c r="C71" s="193" t="s">
        <v>189</v>
      </c>
      <c r="D71" s="165"/>
      <c r="E71" s="169">
        <v>183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111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102</v>
      </c>
      <c r="B72" s="162" t="s">
        <v>69</v>
      </c>
      <c r="C72" s="194" t="s">
        <v>70</v>
      </c>
      <c r="D72" s="166"/>
      <c r="E72" s="170"/>
      <c r="F72" s="173"/>
      <c r="G72" s="173">
        <f>SUMIF(AE73:AE78,"&lt;&gt;NOR",G73:G78)</f>
        <v>0</v>
      </c>
      <c r="H72" s="173"/>
      <c r="I72" s="173">
        <f>SUM(I73:I78)</f>
        <v>0</v>
      </c>
      <c r="J72" s="173"/>
      <c r="K72" s="173">
        <f>SUM(K73:K78)</f>
        <v>0</v>
      </c>
      <c r="L72" s="173"/>
      <c r="M72" s="173">
        <f>SUM(M73:M78)</f>
        <v>0</v>
      </c>
      <c r="N72" s="166"/>
      <c r="O72" s="166">
        <f>SUM(O73:O78)</f>
        <v>0</v>
      </c>
      <c r="P72" s="166"/>
      <c r="Q72" s="166">
        <f>SUM(Q73:Q78)</f>
        <v>0</v>
      </c>
      <c r="R72" s="166"/>
      <c r="S72" s="166"/>
      <c r="T72" s="167"/>
      <c r="U72" s="166">
        <f>SUM(U73:U78)</f>
        <v>0</v>
      </c>
      <c r="AE72" t="s">
        <v>103</v>
      </c>
    </row>
    <row r="73" spans="1:60" outlineLevel="1" x14ac:dyDescent="0.2">
      <c r="A73" s="154">
        <v>26</v>
      </c>
      <c r="B73" s="161" t="s">
        <v>190</v>
      </c>
      <c r="C73" s="192" t="s">
        <v>191</v>
      </c>
      <c r="D73" s="163" t="s">
        <v>129</v>
      </c>
      <c r="E73" s="168">
        <v>1899.1056000000001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0</v>
      </c>
      <c r="U73" s="163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130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192</v>
      </c>
      <c r="D74" s="165"/>
      <c r="E74" s="169">
        <v>1899.1056000000001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111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27</v>
      </c>
      <c r="B75" s="161" t="s">
        <v>193</v>
      </c>
      <c r="C75" s="192" t="s">
        <v>194</v>
      </c>
      <c r="D75" s="163" t="s">
        <v>129</v>
      </c>
      <c r="E75" s="168">
        <v>158.25880000000001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130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195</v>
      </c>
      <c r="D76" s="165"/>
      <c r="E76" s="169">
        <v>25.08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111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196</v>
      </c>
      <c r="D77" s="165"/>
      <c r="E77" s="169">
        <v>117.7848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111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197</v>
      </c>
      <c r="D78" s="165"/>
      <c r="E78" s="169">
        <v>15.394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111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x14ac:dyDescent="0.2">
      <c r="A79" s="155" t="s">
        <v>102</v>
      </c>
      <c r="B79" s="162" t="s">
        <v>71</v>
      </c>
      <c r="C79" s="194" t="s">
        <v>72</v>
      </c>
      <c r="D79" s="166"/>
      <c r="E79" s="170"/>
      <c r="F79" s="173"/>
      <c r="G79" s="173">
        <f>SUMIF(AE80:AE80,"&lt;&gt;NOR",G80:G80)</f>
        <v>0</v>
      </c>
      <c r="H79" s="173"/>
      <c r="I79" s="173">
        <f>SUM(I80:I80)</f>
        <v>0</v>
      </c>
      <c r="J79" s="173"/>
      <c r="K79" s="173">
        <f>SUM(K80:K80)</f>
        <v>0</v>
      </c>
      <c r="L79" s="173"/>
      <c r="M79" s="173">
        <f>SUM(M80:M80)</f>
        <v>0</v>
      </c>
      <c r="N79" s="166"/>
      <c r="O79" s="166">
        <f>SUM(O80:O80)</f>
        <v>0</v>
      </c>
      <c r="P79" s="166"/>
      <c r="Q79" s="166">
        <f>SUM(Q80:Q80)</f>
        <v>0</v>
      </c>
      <c r="R79" s="166"/>
      <c r="S79" s="166"/>
      <c r="T79" s="167"/>
      <c r="U79" s="166">
        <f>SUM(U80:U80)</f>
        <v>0.39</v>
      </c>
      <c r="AE79" t="s">
        <v>103</v>
      </c>
    </row>
    <row r="80" spans="1:60" outlineLevel="1" x14ac:dyDescent="0.2">
      <c r="A80" s="154">
        <v>28</v>
      </c>
      <c r="B80" s="161" t="s">
        <v>198</v>
      </c>
      <c r="C80" s="192" t="s">
        <v>199</v>
      </c>
      <c r="D80" s="163" t="s">
        <v>200</v>
      </c>
      <c r="E80" s="168">
        <v>1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0.39</v>
      </c>
      <c r="U80" s="163">
        <f>ROUND(E80*T80,2)</f>
        <v>0.39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130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x14ac:dyDescent="0.2">
      <c r="A81" s="155" t="s">
        <v>102</v>
      </c>
      <c r="B81" s="162" t="s">
        <v>73</v>
      </c>
      <c r="C81" s="194" t="s">
        <v>74</v>
      </c>
      <c r="D81" s="166"/>
      <c r="E81" s="170"/>
      <c r="F81" s="173"/>
      <c r="G81" s="173">
        <f>SUMIF(AE82:AE83,"&lt;&gt;NOR",G82:G83)</f>
        <v>0</v>
      </c>
      <c r="H81" s="173"/>
      <c r="I81" s="173">
        <f>SUM(I82:I83)</f>
        <v>0</v>
      </c>
      <c r="J81" s="173"/>
      <c r="K81" s="173">
        <f>SUM(K82:K83)</f>
        <v>0</v>
      </c>
      <c r="L81" s="173"/>
      <c r="M81" s="173">
        <f>SUM(M82:M83)</f>
        <v>0</v>
      </c>
      <c r="N81" s="166"/>
      <c r="O81" s="166">
        <f>SUM(O82:O83)</f>
        <v>5.7000000000000002E-3</v>
      </c>
      <c r="P81" s="166"/>
      <c r="Q81" s="166">
        <f>SUM(Q82:Q83)</f>
        <v>0</v>
      </c>
      <c r="R81" s="166"/>
      <c r="S81" s="166"/>
      <c r="T81" s="167"/>
      <c r="U81" s="166">
        <f>SUM(U82:U83)</f>
        <v>4.46</v>
      </c>
      <c r="AE81" t="s">
        <v>103</v>
      </c>
    </row>
    <row r="82" spans="1:60" ht="22.5" outlineLevel="1" x14ac:dyDescent="0.2">
      <c r="A82" s="154">
        <v>29</v>
      </c>
      <c r="B82" s="161" t="s">
        <v>201</v>
      </c>
      <c r="C82" s="192" t="s">
        <v>202</v>
      </c>
      <c r="D82" s="163" t="s">
        <v>114</v>
      </c>
      <c r="E82" s="168">
        <v>33.5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63">
        <v>1.7000000000000001E-4</v>
      </c>
      <c r="O82" s="163">
        <f>ROUND(E82*N82,5)</f>
        <v>5.7000000000000002E-3</v>
      </c>
      <c r="P82" s="163">
        <v>0</v>
      </c>
      <c r="Q82" s="163">
        <f>ROUND(E82*P82,5)</f>
        <v>0</v>
      </c>
      <c r="R82" s="163"/>
      <c r="S82" s="163"/>
      <c r="T82" s="164">
        <v>0.13300000000000001</v>
      </c>
      <c r="U82" s="163">
        <f>ROUND(E82*T82,2)</f>
        <v>4.46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130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1"/>
      <c r="C83" s="193" t="s">
        <v>203</v>
      </c>
      <c r="D83" s="165"/>
      <c r="E83" s="169">
        <v>33.5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111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102</v>
      </c>
      <c r="B84" s="162" t="s">
        <v>75</v>
      </c>
      <c r="C84" s="194" t="s">
        <v>26</v>
      </c>
      <c r="D84" s="166"/>
      <c r="E84" s="170"/>
      <c r="F84" s="173"/>
      <c r="G84" s="173">
        <f>SUMIF(AE85:AE92,"&lt;&gt;NOR",G85:G92)</f>
        <v>0</v>
      </c>
      <c r="H84" s="173"/>
      <c r="I84" s="173">
        <f>SUM(I85:I92)</f>
        <v>0</v>
      </c>
      <c r="J84" s="173"/>
      <c r="K84" s="173">
        <f>SUM(K85:K92)</f>
        <v>0</v>
      </c>
      <c r="L84" s="173"/>
      <c r="M84" s="173">
        <f>SUM(M85:M92)</f>
        <v>0</v>
      </c>
      <c r="N84" s="166"/>
      <c r="O84" s="166">
        <f>SUM(O85:O92)</f>
        <v>0</v>
      </c>
      <c r="P84" s="166"/>
      <c r="Q84" s="166">
        <f>SUM(Q85:Q92)</f>
        <v>0</v>
      </c>
      <c r="R84" s="166"/>
      <c r="S84" s="166"/>
      <c r="T84" s="167"/>
      <c r="U84" s="166">
        <f>SUM(U85:U92)</f>
        <v>0</v>
      </c>
      <c r="AE84" t="s">
        <v>103</v>
      </c>
    </row>
    <row r="85" spans="1:60" ht="22.5" outlineLevel="1" x14ac:dyDescent="0.2">
      <c r="A85" s="154">
        <v>30</v>
      </c>
      <c r="B85" s="161" t="s">
        <v>204</v>
      </c>
      <c r="C85" s="192" t="s">
        <v>205</v>
      </c>
      <c r="D85" s="163" t="s">
        <v>206</v>
      </c>
      <c r="E85" s="168">
        <v>1</v>
      </c>
      <c r="F85" s="171"/>
      <c r="G85" s="172">
        <f t="shared" ref="G85:G92" si="0">ROUND(E85*F85,2)</f>
        <v>0</v>
      </c>
      <c r="H85" s="171"/>
      <c r="I85" s="172">
        <f t="shared" ref="I85:I92" si="1">ROUND(E85*H85,2)</f>
        <v>0</v>
      </c>
      <c r="J85" s="171"/>
      <c r="K85" s="172">
        <f t="shared" ref="K85:K92" si="2">ROUND(E85*J85,2)</f>
        <v>0</v>
      </c>
      <c r="L85" s="172">
        <v>21</v>
      </c>
      <c r="M85" s="172">
        <f t="shared" ref="M85:M92" si="3">G85*(1+L85/100)</f>
        <v>0</v>
      </c>
      <c r="N85" s="163">
        <v>0</v>
      </c>
      <c r="O85" s="163">
        <f t="shared" ref="O85:O92" si="4">ROUND(E85*N85,5)</f>
        <v>0</v>
      </c>
      <c r="P85" s="163">
        <v>0</v>
      </c>
      <c r="Q85" s="163">
        <f t="shared" ref="Q85:Q92" si="5">ROUND(E85*P85,5)</f>
        <v>0</v>
      </c>
      <c r="R85" s="163"/>
      <c r="S85" s="163"/>
      <c r="T85" s="164">
        <v>0</v>
      </c>
      <c r="U85" s="163">
        <f t="shared" ref="U85:U92" si="6">ROUND(E85*T85,2)</f>
        <v>0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130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31</v>
      </c>
      <c r="B86" s="161" t="s">
        <v>207</v>
      </c>
      <c r="C86" s="192" t="s">
        <v>208</v>
      </c>
      <c r="D86" s="163" t="s">
        <v>206</v>
      </c>
      <c r="E86" s="168">
        <v>1</v>
      </c>
      <c r="F86" s="171"/>
      <c r="G86" s="172">
        <f t="shared" si="0"/>
        <v>0</v>
      </c>
      <c r="H86" s="171"/>
      <c r="I86" s="172">
        <f t="shared" si="1"/>
        <v>0</v>
      </c>
      <c r="J86" s="171"/>
      <c r="K86" s="172">
        <f t="shared" si="2"/>
        <v>0</v>
      </c>
      <c r="L86" s="172">
        <v>21</v>
      </c>
      <c r="M86" s="172">
        <f t="shared" si="3"/>
        <v>0</v>
      </c>
      <c r="N86" s="163">
        <v>0</v>
      </c>
      <c r="O86" s="163">
        <f t="shared" si="4"/>
        <v>0</v>
      </c>
      <c r="P86" s="163">
        <v>0</v>
      </c>
      <c r="Q86" s="163">
        <f t="shared" si="5"/>
        <v>0</v>
      </c>
      <c r="R86" s="163"/>
      <c r="S86" s="163"/>
      <c r="T86" s="164">
        <v>0</v>
      </c>
      <c r="U86" s="163">
        <f t="shared" si="6"/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130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32</v>
      </c>
      <c r="B87" s="161" t="s">
        <v>209</v>
      </c>
      <c r="C87" s="192" t="s">
        <v>210</v>
      </c>
      <c r="D87" s="163" t="s">
        <v>206</v>
      </c>
      <c r="E87" s="168">
        <v>1</v>
      </c>
      <c r="F87" s="171"/>
      <c r="G87" s="172">
        <f t="shared" si="0"/>
        <v>0</v>
      </c>
      <c r="H87" s="171"/>
      <c r="I87" s="172">
        <f t="shared" si="1"/>
        <v>0</v>
      </c>
      <c r="J87" s="171"/>
      <c r="K87" s="172">
        <f t="shared" si="2"/>
        <v>0</v>
      </c>
      <c r="L87" s="172">
        <v>21</v>
      </c>
      <c r="M87" s="172">
        <f t="shared" si="3"/>
        <v>0</v>
      </c>
      <c r="N87" s="163">
        <v>0</v>
      </c>
      <c r="O87" s="163">
        <f t="shared" si="4"/>
        <v>0</v>
      </c>
      <c r="P87" s="163">
        <v>0</v>
      </c>
      <c r="Q87" s="163">
        <f t="shared" si="5"/>
        <v>0</v>
      </c>
      <c r="R87" s="163"/>
      <c r="S87" s="163"/>
      <c r="T87" s="164">
        <v>0</v>
      </c>
      <c r="U87" s="163">
        <f t="shared" si="6"/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130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33</v>
      </c>
      <c r="B88" s="161" t="s">
        <v>211</v>
      </c>
      <c r="C88" s="192" t="s">
        <v>212</v>
      </c>
      <c r="D88" s="163" t="s">
        <v>206</v>
      </c>
      <c r="E88" s="168">
        <v>1</v>
      </c>
      <c r="F88" s="171"/>
      <c r="G88" s="172">
        <f t="shared" si="0"/>
        <v>0</v>
      </c>
      <c r="H88" s="171"/>
      <c r="I88" s="172">
        <f t="shared" si="1"/>
        <v>0</v>
      </c>
      <c r="J88" s="171"/>
      <c r="K88" s="172">
        <f t="shared" si="2"/>
        <v>0</v>
      </c>
      <c r="L88" s="172">
        <v>21</v>
      </c>
      <c r="M88" s="172">
        <f t="shared" si="3"/>
        <v>0</v>
      </c>
      <c r="N88" s="163">
        <v>0</v>
      </c>
      <c r="O88" s="163">
        <f t="shared" si="4"/>
        <v>0</v>
      </c>
      <c r="P88" s="163">
        <v>0</v>
      </c>
      <c r="Q88" s="163">
        <f t="shared" si="5"/>
        <v>0</v>
      </c>
      <c r="R88" s="163"/>
      <c r="S88" s="163"/>
      <c r="T88" s="164">
        <v>0</v>
      </c>
      <c r="U88" s="163">
        <f t="shared" si="6"/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34</v>
      </c>
      <c r="B89" s="161" t="s">
        <v>213</v>
      </c>
      <c r="C89" s="192" t="s">
        <v>214</v>
      </c>
      <c r="D89" s="163" t="s">
        <v>206</v>
      </c>
      <c r="E89" s="168">
        <v>1</v>
      </c>
      <c r="F89" s="171"/>
      <c r="G89" s="172">
        <f t="shared" si="0"/>
        <v>0</v>
      </c>
      <c r="H89" s="171"/>
      <c r="I89" s="172">
        <f t="shared" si="1"/>
        <v>0</v>
      </c>
      <c r="J89" s="171"/>
      <c r="K89" s="172">
        <f t="shared" si="2"/>
        <v>0</v>
      </c>
      <c r="L89" s="172">
        <v>21</v>
      </c>
      <c r="M89" s="172">
        <f t="shared" si="3"/>
        <v>0</v>
      </c>
      <c r="N89" s="163">
        <v>0</v>
      </c>
      <c r="O89" s="163">
        <f t="shared" si="4"/>
        <v>0</v>
      </c>
      <c r="P89" s="163">
        <v>0</v>
      </c>
      <c r="Q89" s="163">
        <f t="shared" si="5"/>
        <v>0</v>
      </c>
      <c r="R89" s="163"/>
      <c r="S89" s="163"/>
      <c r="T89" s="164">
        <v>0</v>
      </c>
      <c r="U89" s="163">
        <f t="shared" si="6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130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35</v>
      </c>
      <c r="B90" s="161" t="s">
        <v>215</v>
      </c>
      <c r="C90" s="192" t="s">
        <v>216</v>
      </c>
      <c r="D90" s="163" t="s">
        <v>206</v>
      </c>
      <c r="E90" s="168">
        <v>1</v>
      </c>
      <c r="F90" s="171"/>
      <c r="G90" s="172">
        <f t="shared" si="0"/>
        <v>0</v>
      </c>
      <c r="H90" s="171"/>
      <c r="I90" s="172">
        <f t="shared" si="1"/>
        <v>0</v>
      </c>
      <c r="J90" s="171"/>
      <c r="K90" s="172">
        <f t="shared" si="2"/>
        <v>0</v>
      </c>
      <c r="L90" s="172">
        <v>21</v>
      </c>
      <c r="M90" s="172">
        <f t="shared" si="3"/>
        <v>0</v>
      </c>
      <c r="N90" s="163">
        <v>0</v>
      </c>
      <c r="O90" s="163">
        <f t="shared" si="4"/>
        <v>0</v>
      </c>
      <c r="P90" s="163">
        <v>0</v>
      </c>
      <c r="Q90" s="163">
        <f t="shared" si="5"/>
        <v>0</v>
      </c>
      <c r="R90" s="163"/>
      <c r="S90" s="163"/>
      <c r="T90" s="164">
        <v>0</v>
      </c>
      <c r="U90" s="163">
        <f t="shared" si="6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130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36</v>
      </c>
      <c r="B91" s="161" t="s">
        <v>217</v>
      </c>
      <c r="C91" s="192" t="s">
        <v>218</v>
      </c>
      <c r="D91" s="163" t="s">
        <v>206</v>
      </c>
      <c r="E91" s="168">
        <v>1</v>
      </c>
      <c r="F91" s="171"/>
      <c r="G91" s="172">
        <f t="shared" si="0"/>
        <v>0</v>
      </c>
      <c r="H91" s="171"/>
      <c r="I91" s="172">
        <f t="shared" si="1"/>
        <v>0</v>
      </c>
      <c r="J91" s="171"/>
      <c r="K91" s="172">
        <f t="shared" si="2"/>
        <v>0</v>
      </c>
      <c r="L91" s="172">
        <v>21</v>
      </c>
      <c r="M91" s="172">
        <f t="shared" si="3"/>
        <v>0</v>
      </c>
      <c r="N91" s="163">
        <v>0</v>
      </c>
      <c r="O91" s="163">
        <f t="shared" si="4"/>
        <v>0</v>
      </c>
      <c r="P91" s="163">
        <v>0</v>
      </c>
      <c r="Q91" s="163">
        <f t="shared" si="5"/>
        <v>0</v>
      </c>
      <c r="R91" s="163"/>
      <c r="S91" s="163"/>
      <c r="T91" s="164">
        <v>0</v>
      </c>
      <c r="U91" s="163">
        <f t="shared" si="6"/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130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81">
        <v>37</v>
      </c>
      <c r="B92" s="182" t="s">
        <v>219</v>
      </c>
      <c r="C92" s="195" t="s">
        <v>220</v>
      </c>
      <c r="D92" s="183" t="s">
        <v>206</v>
      </c>
      <c r="E92" s="184">
        <v>1</v>
      </c>
      <c r="F92" s="185"/>
      <c r="G92" s="186">
        <f t="shared" si="0"/>
        <v>0</v>
      </c>
      <c r="H92" s="185"/>
      <c r="I92" s="186">
        <f t="shared" si="1"/>
        <v>0</v>
      </c>
      <c r="J92" s="185"/>
      <c r="K92" s="186">
        <f t="shared" si="2"/>
        <v>0</v>
      </c>
      <c r="L92" s="186">
        <v>21</v>
      </c>
      <c r="M92" s="186">
        <f t="shared" si="3"/>
        <v>0</v>
      </c>
      <c r="N92" s="183">
        <v>0</v>
      </c>
      <c r="O92" s="183">
        <f t="shared" si="4"/>
        <v>0</v>
      </c>
      <c r="P92" s="183">
        <v>0</v>
      </c>
      <c r="Q92" s="183">
        <f t="shared" si="5"/>
        <v>0</v>
      </c>
      <c r="R92" s="183"/>
      <c r="S92" s="183"/>
      <c r="T92" s="187">
        <v>0</v>
      </c>
      <c r="U92" s="183">
        <f t="shared" si="6"/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130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6"/>
      <c r="B93" s="7" t="s">
        <v>221</v>
      </c>
      <c r="C93" s="196" t="s">
        <v>221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15</v>
      </c>
      <c r="AD93">
        <v>21</v>
      </c>
    </row>
    <row r="94" spans="1:60" x14ac:dyDescent="0.2">
      <c r="A94" s="188"/>
      <c r="B94" s="189">
        <v>26</v>
      </c>
      <c r="C94" s="197" t="s">
        <v>221</v>
      </c>
      <c r="D94" s="190"/>
      <c r="E94" s="190"/>
      <c r="F94" s="190"/>
      <c r="G94" s="191">
        <f>G8+G36+G40+G63+G69+G72+G79+G81+G84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222</v>
      </c>
    </row>
    <row r="95" spans="1:60" x14ac:dyDescent="0.2">
      <c r="A95" s="6"/>
      <c r="B95" s="7" t="s">
        <v>221</v>
      </c>
      <c r="C95" s="196" t="s">
        <v>221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221</v>
      </c>
      <c r="C96" s="196" t="s">
        <v>221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75">
        <v>33</v>
      </c>
      <c r="B97" s="275"/>
      <c r="C97" s="27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63"/>
      <c r="B98" s="264"/>
      <c r="C98" s="265"/>
      <c r="D98" s="264"/>
      <c r="E98" s="264"/>
      <c r="F98" s="264"/>
      <c r="G98" s="26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223</v>
      </c>
    </row>
    <row r="99" spans="1:31" x14ac:dyDescent="0.2">
      <c r="A99" s="267"/>
      <c r="B99" s="268"/>
      <c r="C99" s="269"/>
      <c r="D99" s="268"/>
      <c r="E99" s="268"/>
      <c r="F99" s="268"/>
      <c r="G99" s="27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67"/>
      <c r="B100" s="268"/>
      <c r="C100" s="269"/>
      <c r="D100" s="268"/>
      <c r="E100" s="268"/>
      <c r="F100" s="268"/>
      <c r="G100" s="270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67"/>
      <c r="B101" s="268"/>
      <c r="C101" s="269"/>
      <c r="D101" s="268"/>
      <c r="E101" s="268"/>
      <c r="F101" s="268"/>
      <c r="G101" s="27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71"/>
      <c r="B102" s="272"/>
      <c r="C102" s="273"/>
      <c r="D102" s="272"/>
      <c r="E102" s="272"/>
      <c r="F102" s="272"/>
      <c r="G102" s="274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221</v>
      </c>
      <c r="C103" s="196" t="s">
        <v>221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198"/>
      <c r="AE104" t="s">
        <v>224</v>
      </c>
    </row>
  </sheetData>
  <mergeCells count="19">
    <mergeCell ref="A98:G102"/>
    <mergeCell ref="C46:G46"/>
    <mergeCell ref="C53:G53"/>
    <mergeCell ref="C58:G58"/>
    <mergeCell ref="C61:G61"/>
    <mergeCell ref="C67:G67"/>
    <mergeCell ref="A97:C97"/>
    <mergeCell ref="C42:G42"/>
    <mergeCell ref="A1:G1"/>
    <mergeCell ref="C2:G2"/>
    <mergeCell ref="C3:G3"/>
    <mergeCell ref="C4:G4"/>
    <mergeCell ref="C10:G10"/>
    <mergeCell ref="C13:G13"/>
    <mergeCell ref="C16:G16"/>
    <mergeCell ref="C19:G19"/>
    <mergeCell ref="C25:G25"/>
    <mergeCell ref="C30:G30"/>
    <mergeCell ref="C38:G3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2021-04-14T08:53:20Z</dcterms:modified>
</cp:coreProperties>
</file>